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 to data gaps\"/>
    </mc:Choice>
  </mc:AlternateContent>
  <xr:revisionPtr revIDLastSave="0" documentId="13_ncr:1_{833C7517-B54D-4665-AB89-2CF1E98E98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G-83" sheetId="2" r:id="rId1"/>
    <sheet name="Sheet1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7" i="2" l="1"/>
  <c r="V57" i="2"/>
  <c r="U57" i="2"/>
  <c r="T57" i="2"/>
  <c r="S57" i="2"/>
  <c r="R57" i="2"/>
  <c r="Q57" i="2"/>
  <c r="P57" i="2"/>
  <c r="X55" i="2"/>
  <c r="X52" i="2"/>
  <c r="X51" i="2"/>
  <c r="O50" i="2"/>
  <c r="N50" i="2"/>
  <c r="M50" i="2"/>
  <c r="L50" i="2"/>
  <c r="K50" i="2"/>
  <c r="J50" i="2"/>
  <c r="I50" i="2"/>
  <c r="H50" i="2"/>
  <c r="G50" i="2"/>
  <c r="F50" i="2"/>
  <c r="E50" i="2"/>
  <c r="D50" i="2"/>
  <c r="X50" i="2" s="1"/>
  <c r="X47" i="2"/>
  <c r="X46" i="2"/>
  <c r="X45" i="2"/>
  <c r="O44" i="2"/>
  <c r="N44" i="2"/>
  <c r="M44" i="2"/>
  <c r="L44" i="2"/>
  <c r="K44" i="2"/>
  <c r="J44" i="2"/>
  <c r="I44" i="2"/>
  <c r="H44" i="2"/>
  <c r="G44" i="2"/>
  <c r="F44" i="2"/>
  <c r="X44" i="2" s="1"/>
  <c r="E44" i="2"/>
  <c r="D44" i="2"/>
  <c r="X43" i="2"/>
  <c r="X42" i="2"/>
  <c r="X41" i="2"/>
  <c r="O40" i="2"/>
  <c r="N40" i="2"/>
  <c r="M40" i="2"/>
  <c r="L40" i="2"/>
  <c r="K40" i="2"/>
  <c r="J40" i="2"/>
  <c r="I40" i="2"/>
  <c r="H40" i="2"/>
  <c r="G40" i="2"/>
  <c r="F40" i="2"/>
  <c r="X40" i="2" s="1"/>
  <c r="E40" i="2"/>
  <c r="D40" i="2"/>
  <c r="X39" i="2"/>
  <c r="X38" i="2"/>
  <c r="X37" i="2"/>
  <c r="O36" i="2"/>
  <c r="N36" i="2"/>
  <c r="N48" i="2" s="1"/>
  <c r="N57" i="2" s="1"/>
  <c r="M36" i="2"/>
  <c r="L36" i="2"/>
  <c r="K36" i="2"/>
  <c r="J36" i="2"/>
  <c r="I36" i="2"/>
  <c r="H36" i="2"/>
  <c r="G36" i="2"/>
  <c r="F36" i="2"/>
  <c r="X36" i="2" s="1"/>
  <c r="E36" i="2"/>
  <c r="D36" i="2"/>
  <c r="X35" i="2"/>
  <c r="X34" i="2"/>
  <c r="X33" i="2"/>
  <c r="X32" i="2"/>
  <c r="W31" i="2"/>
  <c r="V31" i="2"/>
  <c r="U31" i="2"/>
  <c r="T31" i="2"/>
  <c r="S31" i="2"/>
  <c r="R31" i="2"/>
  <c r="Q31" i="2"/>
  <c r="P31" i="2"/>
  <c r="O31" i="2"/>
  <c r="O48" i="2" s="1"/>
  <c r="O57" i="2" s="1"/>
  <c r="N31" i="2"/>
  <c r="M31" i="2"/>
  <c r="M48" i="2" s="1"/>
  <c r="M57" i="2" s="1"/>
  <c r="L31" i="2"/>
  <c r="L48" i="2" s="1"/>
  <c r="L57" i="2" s="1"/>
  <c r="K31" i="2"/>
  <c r="K48" i="2" s="1"/>
  <c r="K57" i="2" s="1"/>
  <c r="J31" i="2"/>
  <c r="J48" i="2" s="1"/>
  <c r="J57" i="2" s="1"/>
  <c r="I31" i="2"/>
  <c r="I48" i="2" s="1"/>
  <c r="I57" i="2" s="1"/>
  <c r="H31" i="2"/>
  <c r="H48" i="2" s="1"/>
  <c r="H57" i="2" s="1"/>
  <c r="G31" i="2"/>
  <c r="G48" i="2" s="1"/>
  <c r="G57" i="2" s="1"/>
  <c r="F31" i="2"/>
  <c r="E31" i="2"/>
  <c r="E48" i="2" s="1"/>
  <c r="E57" i="2" s="1"/>
  <c r="D31" i="2"/>
  <c r="D48" i="2" s="1"/>
  <c r="D57" i="2" s="1"/>
  <c r="X26" i="2"/>
  <c r="X24" i="2"/>
  <c r="X18" i="2"/>
  <c r="V18" i="2"/>
  <c r="V7" i="2" s="1"/>
  <c r="U18" i="2"/>
  <c r="U7" i="2" s="1"/>
  <c r="T18" i="2"/>
  <c r="S18" i="2"/>
  <c r="R18" i="2"/>
  <c r="Q18" i="2"/>
  <c r="P18" i="2"/>
  <c r="O18" i="2"/>
  <c r="O7" i="2" s="1"/>
  <c r="N18" i="2"/>
  <c r="N7" i="2" s="1"/>
  <c r="M18" i="2"/>
  <c r="M7" i="2" s="1"/>
  <c r="L18" i="2"/>
  <c r="K18" i="2"/>
  <c r="J18" i="2"/>
  <c r="I18" i="2"/>
  <c r="H18" i="2"/>
  <c r="G18" i="2"/>
  <c r="G7" i="2" s="1"/>
  <c r="F18" i="2"/>
  <c r="F7" i="2" s="1"/>
  <c r="E18" i="2"/>
  <c r="D18" i="2"/>
  <c r="X17" i="2"/>
  <c r="X16" i="2"/>
  <c r="V14" i="2"/>
  <c r="U14" i="2"/>
  <c r="T14" i="2"/>
  <c r="T7" i="2" s="1"/>
  <c r="S14" i="2"/>
  <c r="R14" i="2"/>
  <c r="Q14" i="2"/>
  <c r="P14" i="2"/>
  <c r="O14" i="2"/>
  <c r="N14" i="2"/>
  <c r="M14" i="2"/>
  <c r="L14" i="2"/>
  <c r="K14" i="2"/>
  <c r="K7" i="2" s="1"/>
  <c r="J14" i="2"/>
  <c r="I14" i="2"/>
  <c r="H14" i="2"/>
  <c r="G14" i="2"/>
  <c r="F14" i="2"/>
  <c r="E14" i="2"/>
  <c r="E7" i="2" s="1"/>
  <c r="D14" i="2"/>
  <c r="X13" i="2"/>
  <c r="X12" i="2"/>
  <c r="X11" i="2"/>
  <c r="X14" i="2" s="1"/>
  <c r="W7" i="2"/>
  <c r="S7" i="2"/>
  <c r="R7" i="2"/>
  <c r="Q7" i="2"/>
  <c r="P7" i="2"/>
  <c r="L7" i="2"/>
  <c r="J7" i="2"/>
  <c r="I7" i="2"/>
  <c r="H7" i="2"/>
  <c r="D7" i="2"/>
  <c r="X5" i="2"/>
  <c r="X57" i="2" l="1"/>
  <c r="X7" i="2"/>
  <c r="X31" i="2"/>
  <c r="X48" i="2" s="1"/>
  <c r="F48" i="2"/>
  <c r="F57" i="2" s="1"/>
</calcChain>
</file>

<file path=xl/sharedStrings.xml><?xml version="1.0" encoding="utf-8"?>
<sst xmlns="http://schemas.openxmlformats.org/spreadsheetml/2006/main" count="130" uniqueCount="77">
  <si>
    <t>Data Gap No 83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</si>
  <si>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Book Antiqua"/>
        <family val="1"/>
      </rPr>
      <t>MSPGCL, in Table 99, submitted adjustments in Non Tariff Income for Rs. 317.98 Crore. MSPGCL to submit the station-wise/unit-wise reconciliation for the same in MS Excel with appropriate formulae and linkages.</t>
    </r>
  </si>
  <si>
    <t>Station</t>
  </si>
  <si>
    <t>BSL 3</t>
  </si>
  <si>
    <t>BSL 4-5</t>
  </si>
  <si>
    <t>Chn 5-7</t>
  </si>
  <si>
    <t>Chn 8-9</t>
  </si>
  <si>
    <t>Koradi 6</t>
  </si>
  <si>
    <t>Koradi 8-10</t>
  </si>
  <si>
    <t>NSK</t>
  </si>
  <si>
    <t>PARAS</t>
  </si>
  <si>
    <t>PARLI 6-7</t>
  </si>
  <si>
    <t>PARLI-8</t>
  </si>
  <si>
    <t>KPKD 1-4</t>
  </si>
  <si>
    <t>KPKD 5</t>
  </si>
  <si>
    <t>URAN</t>
  </si>
  <si>
    <t>POPHALI</t>
  </si>
  <si>
    <t>Bhira</t>
  </si>
  <si>
    <t>Tillari</t>
  </si>
  <si>
    <t>PUNE SHP</t>
  </si>
  <si>
    <t>NSK SHP</t>
  </si>
  <si>
    <t>Solar</t>
  </si>
  <si>
    <t>HO</t>
  </si>
  <si>
    <t>Total</t>
  </si>
  <si>
    <t>LD recovery as per Acct - 62991</t>
  </si>
  <si>
    <t>Adustment in NTI (A)+(B)+( C)</t>
  </si>
  <si>
    <t>LD recovery   62991</t>
  </si>
  <si>
    <t>Wash Coal LD</t>
  </si>
  <si>
    <t>RCR</t>
  </si>
  <si>
    <t>Imported Coal LD</t>
  </si>
  <si>
    <t>Total - Coal (A)</t>
  </si>
  <si>
    <t>R&amp;M contract</t>
  </si>
  <si>
    <t xml:space="preserve">HO R&amp;M contract </t>
  </si>
  <si>
    <t>Total - R&amp;M (B)</t>
  </si>
  <si>
    <t>Sale of rejected Coal   62352</t>
  </si>
  <si>
    <t>PARLI</t>
  </si>
  <si>
    <t>Total - Reject Coal ( C)</t>
  </si>
  <si>
    <t>Sale of rejected Coal as per Acct</t>
  </si>
  <si>
    <t>FUEL COST DETAILS with Adjustment</t>
  </si>
  <si>
    <t>Account Head</t>
  </si>
  <si>
    <t>Particulars</t>
  </si>
  <si>
    <t>BSL-3</t>
  </si>
  <si>
    <t>BSL ( 4-5)</t>
  </si>
  <si>
    <t>CHN-( 3-7)</t>
  </si>
  <si>
    <t>CHN ( 8-9)</t>
  </si>
  <si>
    <t>KRD-6</t>
  </si>
  <si>
    <t>KRD- (8-10)</t>
  </si>
  <si>
    <t>PRS</t>
  </si>
  <si>
    <t>PARLI ( 6-7)</t>
  </si>
  <si>
    <t>KPKD- (1-4)</t>
  </si>
  <si>
    <t>K'PKD ( 5)</t>
  </si>
  <si>
    <t>Uran</t>
  </si>
  <si>
    <t>Uran CC</t>
  </si>
  <si>
    <t>KOYNA</t>
  </si>
  <si>
    <t>SHPS</t>
  </si>
  <si>
    <t>HPS-(P)</t>
  </si>
  <si>
    <t>HPS (N)</t>
  </si>
  <si>
    <t>Grand Total</t>
  </si>
  <si>
    <t>Fuel cost 71 group</t>
  </si>
  <si>
    <t>71 Group</t>
  </si>
  <si>
    <t>Raw coal</t>
  </si>
  <si>
    <t>Wahed coal</t>
  </si>
  <si>
    <t>Imported Coal</t>
  </si>
  <si>
    <t>Washed coal beneficiation charges</t>
  </si>
  <si>
    <t>OVC total</t>
  </si>
  <si>
    <t>OVC (Raw coal)</t>
  </si>
  <si>
    <t>OVC (washed coal)</t>
  </si>
  <si>
    <t>OVC (Imported coal)</t>
  </si>
  <si>
    <t>Income of LD recovery</t>
  </si>
  <si>
    <t>Sale of Rejected Coal</t>
  </si>
  <si>
    <t>Total Fuel cost with adjustments</t>
  </si>
  <si>
    <t>Fuel Oil</t>
  </si>
  <si>
    <t>Consumption Furnace oil</t>
  </si>
  <si>
    <t>Consumption of Light Diesel oil</t>
  </si>
  <si>
    <t>Fuel Gas</t>
  </si>
  <si>
    <t>Gas-Internal Combustion</t>
  </si>
  <si>
    <t>Total Fuel cost Coal+Oil+Gas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</si>
</sst>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theme="1"/>
      <name val="Book Antiqua"/>
      <family val="1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>
      <alignment vertical="center"/>
    </xf>
  </cellStyleXfs>
  <cellXfs count="99">
    <xf numFmtId="0" fontId="0" fillId="0" borderId="0" xfId="0"/>
    <xf numFmtId="0" fontId="3" fillId="2" borderId="0" xfId="0" applyFont="1" applyFill="1"/>
    <xf numFmtId="0" fontId="4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" fontId="2" fillId="0" borderId="2" xfId="0" applyNumberFormat="1" applyFont="1" applyBorder="1"/>
    <xf numFmtId="2" fontId="2" fillId="0" borderId="4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2" fontId="2" fillId="0" borderId="0" xfId="0" applyNumberFormat="1" applyFont="1"/>
    <xf numFmtId="0" fontId="7" fillId="2" borderId="5" xfId="0" applyFont="1" applyFill="1" applyBorder="1"/>
    <xf numFmtId="2" fontId="8" fillId="2" borderId="3" xfId="0" applyNumberFormat="1" applyFont="1" applyFill="1" applyBorder="1"/>
    <xf numFmtId="2" fontId="2" fillId="2" borderId="1" xfId="0" applyNumberFormat="1" applyFont="1" applyFill="1" applyBorder="1"/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43" fontId="0" fillId="0" borderId="0" xfId="1" applyFont="1" applyFill="1"/>
    <xf numFmtId="2" fontId="0" fillId="0" borderId="8" xfId="0" applyNumberFormat="1" applyBorder="1"/>
    <xf numFmtId="2" fontId="0" fillId="0" borderId="9" xfId="0" applyNumberFormat="1" applyBorder="1"/>
    <xf numFmtId="0" fontId="0" fillId="0" borderId="10" xfId="0" applyBorder="1"/>
    <xf numFmtId="2" fontId="0" fillId="0" borderId="0" xfId="0" applyNumberFormat="1"/>
    <xf numFmtId="0" fontId="0" fillId="0" borderId="11" xfId="0" applyBorder="1"/>
    <xf numFmtId="43" fontId="2" fillId="0" borderId="2" xfId="1" applyFont="1" applyBorder="1"/>
    <xf numFmtId="43" fontId="2" fillId="0" borderId="4" xfId="1" applyFont="1" applyBorder="1"/>
    <xf numFmtId="43" fontId="2" fillId="0" borderId="1" xfId="1" applyFont="1" applyBorder="1"/>
    <xf numFmtId="43" fontId="2" fillId="0" borderId="0" xfId="1" applyFont="1" applyBorder="1"/>
    <xf numFmtId="0" fontId="0" fillId="0" borderId="12" xfId="0" applyBorder="1"/>
    <xf numFmtId="43" fontId="0" fillId="0" borderId="13" xfId="1" applyFont="1" applyFill="1" applyBorder="1"/>
    <xf numFmtId="43" fontId="0" fillId="0" borderId="14" xfId="1" applyFont="1" applyFill="1" applyBorder="1"/>
    <xf numFmtId="2" fontId="0" fillId="0" borderId="15" xfId="0" applyNumberFormat="1" applyBorder="1"/>
    <xf numFmtId="0" fontId="0" fillId="0" borderId="16" xfId="0" applyBorder="1"/>
    <xf numFmtId="43" fontId="0" fillId="0" borderId="17" xfId="1" applyFont="1" applyFill="1" applyBorder="1"/>
    <xf numFmtId="43" fontId="0" fillId="0" borderId="18" xfId="1" applyFont="1" applyFill="1" applyBorder="1"/>
    <xf numFmtId="2" fontId="0" fillId="0" borderId="19" xfId="0" applyNumberFormat="1" applyBorder="1"/>
    <xf numFmtId="2" fontId="2" fillId="0" borderId="20" xfId="0" applyNumberFormat="1" applyFont="1" applyBorder="1"/>
    <xf numFmtId="0" fontId="2" fillId="0" borderId="21" xfId="0" applyFont="1" applyBorder="1"/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0" fillId="0" borderId="25" xfId="0" applyNumberFormat="1" applyBorder="1"/>
    <xf numFmtId="2" fontId="0" fillId="0" borderId="18" xfId="0" applyNumberFormat="1" applyBorder="1"/>
    <xf numFmtId="2" fontId="0" fillId="0" borderId="26" xfId="0" applyNumberFormat="1" applyBorder="1"/>
    <xf numFmtId="2" fontId="2" fillId="0" borderId="3" xfId="0" applyNumberFormat="1" applyFont="1" applyBorder="1"/>
    <xf numFmtId="2" fontId="2" fillId="0" borderId="6" xfId="0" applyNumberFormat="1" applyFont="1" applyBorder="1"/>
    <xf numFmtId="0" fontId="9" fillId="2" borderId="0" xfId="0" applyFont="1" applyFill="1"/>
    <xf numFmtId="2" fontId="9" fillId="2" borderId="0" xfId="0" applyNumberFormat="1" applyFont="1" applyFill="1"/>
    <xf numFmtId="0" fontId="10" fillId="0" borderId="0" xfId="0" applyFont="1"/>
    <xf numFmtId="0" fontId="7" fillId="3" borderId="1" xfId="2" applyFont="1" applyFill="1" applyBorder="1" applyAlignment="1" applyProtection="1">
      <alignment horizontal="center" vertical="center" wrapText="1"/>
      <protection locked="0"/>
    </xf>
    <xf numFmtId="0" fontId="7" fillId="3" borderId="4" xfId="2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7" fillId="3" borderId="20" xfId="2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/>
    <xf numFmtId="0" fontId="2" fillId="4" borderId="13" xfId="0" applyFont="1" applyFill="1" applyBorder="1"/>
    <xf numFmtId="43" fontId="0" fillId="4" borderId="14" xfId="0" applyNumberFormat="1" applyFill="1" applyBorder="1"/>
    <xf numFmtId="43" fontId="0" fillId="4" borderId="15" xfId="1" applyFont="1" applyFill="1" applyBorder="1"/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/>
    <xf numFmtId="43" fontId="0" fillId="0" borderId="0" xfId="0" applyNumberFormat="1"/>
    <xf numFmtId="43" fontId="0" fillId="0" borderId="21" xfId="1" applyFont="1" applyBorder="1"/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/>
    <xf numFmtId="43" fontId="0" fillId="0" borderId="18" xfId="0" applyNumberFormat="1" applyBorder="1"/>
    <xf numFmtId="0" fontId="0" fillId="0" borderId="18" xfId="0" applyBorder="1"/>
    <xf numFmtId="0" fontId="2" fillId="0" borderId="12" xfId="0" applyFont="1" applyBorder="1" applyAlignment="1">
      <alignment horizontal="center" vertical="center"/>
    </xf>
    <xf numFmtId="0" fontId="2" fillId="4" borderId="14" xfId="0" applyFont="1" applyFill="1" applyBorder="1"/>
    <xf numFmtId="0" fontId="0" fillId="4" borderId="14" xfId="0" applyFill="1" applyBorder="1"/>
    <xf numFmtId="43" fontId="0" fillId="2" borderId="0" xfId="0" applyNumberFormat="1" applyFill="1"/>
    <xf numFmtId="0" fontId="0" fillId="0" borderId="29" xfId="0" applyBorder="1"/>
    <xf numFmtId="0" fontId="2" fillId="4" borderId="31" xfId="0" applyFont="1" applyFill="1" applyBorder="1"/>
    <xf numFmtId="43" fontId="2" fillId="4" borderId="4" xfId="0" applyNumberFormat="1" applyFont="1" applyFill="1" applyBorder="1"/>
    <xf numFmtId="0" fontId="2" fillId="4" borderId="4" xfId="0" applyFont="1" applyFill="1" applyBorder="1"/>
    <xf numFmtId="0" fontId="0" fillId="0" borderId="30" xfId="0" applyBorder="1"/>
    <xf numFmtId="0" fontId="0" fillId="0" borderId="4" xfId="0" applyBorder="1"/>
    <xf numFmtId="0" fontId="0" fillId="0" borderId="21" xfId="0" applyBorder="1"/>
    <xf numFmtId="43" fontId="2" fillId="4" borderId="4" xfId="1" applyFont="1" applyFill="1" applyBorder="1"/>
    <xf numFmtId="43" fontId="0" fillId="4" borderId="20" xfId="1" applyFont="1" applyFill="1" applyBorder="1"/>
    <xf numFmtId="0" fontId="0" fillId="0" borderId="14" xfId="0" applyBorder="1"/>
    <xf numFmtId="43" fontId="0" fillId="0" borderId="14" xfId="1" applyFont="1" applyBorder="1"/>
    <xf numFmtId="43" fontId="0" fillId="0" borderId="15" xfId="1" applyFont="1" applyBorder="1"/>
    <xf numFmtId="0" fontId="0" fillId="0" borderId="26" xfId="0" applyBorder="1"/>
    <xf numFmtId="43" fontId="0" fillId="0" borderId="18" xfId="1" applyFont="1" applyBorder="1"/>
    <xf numFmtId="43" fontId="0" fillId="0" borderId="32" xfId="1" applyFont="1" applyBorder="1"/>
    <xf numFmtId="0" fontId="2" fillId="0" borderId="13" xfId="0" applyFont="1" applyBorder="1"/>
    <xf numFmtId="43" fontId="0" fillId="0" borderId="14" xfId="0" applyNumberFormat="1" applyBorder="1"/>
    <xf numFmtId="0" fontId="2" fillId="4" borderId="18" xfId="0" applyFont="1" applyFill="1" applyBorder="1"/>
    <xf numFmtId="43" fontId="2" fillId="4" borderId="18" xfId="0" applyNumberFormat="1" applyFont="1" applyFill="1" applyBorder="1"/>
    <xf numFmtId="43" fontId="2" fillId="4" borderId="18" xfId="1" applyFont="1" applyFill="1" applyBorder="1"/>
    <xf numFmtId="43" fontId="2" fillId="4" borderId="32" xfId="1" applyFont="1" applyFill="1" applyBorder="1"/>
    <xf numFmtId="43" fontId="0" fillId="0" borderId="0" xfId="1" applyFont="1" applyBorder="1"/>
    <xf numFmtId="43" fontId="0" fillId="0" borderId="4" xfId="1" applyFont="1" applyBorder="1"/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FORMATS 5 YEAR ALOKE 2" xfId="2" xr:uid="{C8CF662C-B95C-4803-BA56-B4D108EEAB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4D0E-2900-43E8-93E7-CCC78FD943A4}">
  <dimension ref="B1:X57"/>
  <sheetViews>
    <sheetView showGridLines="0" tabSelected="1" topLeftCell="B1" zoomScale="80" zoomScaleNormal="80" workbookViewId="0">
      <pane xSplit="2" ySplit="4" topLeftCell="I5" activePane="bottomRight" state="frozen"/>
      <selection activeCell="B1" sqref="B1"/>
      <selection pane="topRight" activeCell="D1" sqref="D1"/>
      <selection pane="bottomLeft" activeCell="B5" sqref="B5"/>
      <selection pane="bottomRight" activeCell="C11" sqref="C11"/>
    </sheetView>
  </sheetViews>
  <sheetFormatPr defaultRowHeight="14.5" x14ac:dyDescent="0.35"/>
  <cols>
    <col min="3" max="3" width="36.6328125" customWidth="1"/>
    <col min="5" max="8" width="10" customWidth="1"/>
    <col min="9" max="9" width="12.26953125" customWidth="1"/>
    <col min="10" max="15" width="10" customWidth="1"/>
    <col min="24" max="24" width="11.26953125" customWidth="1"/>
  </cols>
  <sheetData>
    <row r="1" spans="3:24" ht="15" thickBot="1" x14ac:dyDescent="0.4">
      <c r="C1" s="1" t="s">
        <v>0</v>
      </c>
      <c r="D1" s="2" t="s">
        <v>1</v>
      </c>
    </row>
    <row r="2" spans="3:24" x14ac:dyDescent="0.35">
      <c r="C2" s="3"/>
      <c r="H2">
        <v>-1</v>
      </c>
    </row>
    <row r="3" spans="3:24" ht="15" thickBot="1" x14ac:dyDescent="0.4">
      <c r="C3" s="3"/>
    </row>
    <row r="4" spans="3:24" ht="15" thickBot="1" x14ac:dyDescent="0.4">
      <c r="C4" s="4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7" t="s">
        <v>22</v>
      </c>
      <c r="X4" s="8" t="s">
        <v>23</v>
      </c>
    </row>
    <row r="5" spans="3:24" ht="15" thickBot="1" x14ac:dyDescent="0.4">
      <c r="C5" s="9" t="s">
        <v>24</v>
      </c>
      <c r="D5" s="10">
        <v>0.12876791246280994</v>
      </c>
      <c r="E5" s="10">
        <v>0.6131805355371901</v>
      </c>
      <c r="F5" s="10">
        <v>-3.5485892646575348</v>
      </c>
      <c r="G5" s="10">
        <v>-1.8482235753424652</v>
      </c>
      <c r="H5" s="10">
        <v>0.43534617443447132</v>
      </c>
      <c r="I5" s="10">
        <v>-106.91271220943462</v>
      </c>
      <c r="J5" s="10">
        <v>-0.28867549999999997</v>
      </c>
      <c r="K5" s="10">
        <v>-0.37384241200000001</v>
      </c>
      <c r="L5" s="10">
        <v>-0.4923122986666667</v>
      </c>
      <c r="M5" s="10">
        <v>-0.24615614933333335</v>
      </c>
      <c r="N5" s="10">
        <v>-9.7475142716417906</v>
      </c>
      <c r="O5" s="10">
        <v>-5.8020918283582104</v>
      </c>
      <c r="P5" s="10">
        <v>-9.6796400000000005E-2</v>
      </c>
      <c r="Q5" s="10">
        <v>-0.15450079999999999</v>
      </c>
      <c r="R5" s="10">
        <v>-6.7191000000000004E-3</v>
      </c>
      <c r="S5" s="10">
        <v>-1.27279E-2</v>
      </c>
      <c r="T5" s="10">
        <v>-1.5184499999999998E-2</v>
      </c>
      <c r="U5" s="10">
        <v>-5.6521999999999996E-2</v>
      </c>
      <c r="V5" s="11">
        <v>-3.6236158999922004E-2</v>
      </c>
      <c r="W5" s="11">
        <v>-5.4080700000000002E-2</v>
      </c>
      <c r="X5" s="12">
        <f>SUM(D5:W5)</f>
        <v>-128.515590446</v>
      </c>
    </row>
    <row r="6" spans="3:24" ht="15" thickBot="1" x14ac:dyDescent="0.4"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3:24" ht="16" thickBot="1" x14ac:dyDescent="0.4">
      <c r="C7" s="15" t="s">
        <v>25</v>
      </c>
      <c r="D7" s="16">
        <f>D14+D18+D24</f>
        <v>-1.3657543996590733</v>
      </c>
      <c r="E7" s="16">
        <f t="shared" ref="E7:W7" si="0">E14+E18+E24</f>
        <v>-2.4476783122093462</v>
      </c>
      <c r="F7" s="16">
        <f t="shared" si="0"/>
        <v>-17.596432476655544</v>
      </c>
      <c r="G7" s="16">
        <f t="shared" si="0"/>
        <v>-11.64143205659945</v>
      </c>
      <c r="H7" s="16">
        <f t="shared" si="0"/>
        <v>-12.876047360402584</v>
      </c>
      <c r="I7" s="16">
        <f>I14+I18+I24-I13</f>
        <v>-227.70727114353866</v>
      </c>
      <c r="J7" s="16">
        <f t="shared" si="0"/>
        <v>-1.6791253904077554</v>
      </c>
      <c r="K7" s="16">
        <f t="shared" si="0"/>
        <v>-0.37649031152996476</v>
      </c>
      <c r="L7" s="16">
        <f t="shared" si="0"/>
        <v>-0.49496019819663173</v>
      </c>
      <c r="M7" s="16">
        <f t="shared" si="0"/>
        <v>-0.35013669909831535</v>
      </c>
      <c r="N7" s="16">
        <f t="shared" si="0"/>
        <v>-25.12143484322527</v>
      </c>
      <c r="O7" s="16">
        <f t="shared" si="0"/>
        <v>-15.96854792751504</v>
      </c>
      <c r="P7" s="16">
        <f t="shared" si="0"/>
        <v>-0.10035517696827262</v>
      </c>
      <c r="Q7" s="16">
        <f t="shared" si="0"/>
        <v>-0.15450079999999999</v>
      </c>
      <c r="R7" s="16">
        <f t="shared" si="0"/>
        <v>-9.7190999999999996E-3</v>
      </c>
      <c r="S7" s="16">
        <f t="shared" si="0"/>
        <v>-1.27279E-2</v>
      </c>
      <c r="T7" s="16">
        <f t="shared" si="0"/>
        <v>-1.5184458987956461E-2</v>
      </c>
      <c r="U7" s="16">
        <f t="shared" si="0"/>
        <v>-5.7522000005968556E-2</v>
      </c>
      <c r="V7" s="16">
        <f t="shared" si="0"/>
        <v>-3.6236117999844004E-2</v>
      </c>
      <c r="W7" s="16">
        <f t="shared" si="0"/>
        <v>-5.4080700000000002E-2</v>
      </c>
      <c r="X7" s="17">
        <f>SUM(D7:U7)</f>
        <v>-317.97532055499977</v>
      </c>
    </row>
    <row r="8" spans="3:24" x14ac:dyDescent="0.35"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3:24" ht="15" thickBot="1" x14ac:dyDescent="0.4">
      <c r="C9" s="13" t="s">
        <v>26</v>
      </c>
    </row>
    <row r="10" spans="3:24" ht="15" thickBot="1" x14ac:dyDescent="0.4">
      <c r="C10" s="4" t="s">
        <v>2</v>
      </c>
      <c r="D10" s="5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18" t="s">
        <v>21</v>
      </c>
      <c r="W10" s="7" t="s">
        <v>22</v>
      </c>
      <c r="X10" s="8" t="s">
        <v>23</v>
      </c>
    </row>
    <row r="11" spans="3:24" x14ac:dyDescent="0.35">
      <c r="C11" s="19" t="s">
        <v>27</v>
      </c>
      <c r="D11" s="20">
        <v>-0.68837178905768004</v>
      </c>
      <c r="E11" s="20">
        <v>-3.6558365139482296</v>
      </c>
      <c r="F11" s="20">
        <v>-1.30418365517315</v>
      </c>
      <c r="G11" s="20">
        <v>-0.68490448082684985</v>
      </c>
      <c r="H11" s="20">
        <v>-5.4117710116</v>
      </c>
      <c r="I11" s="20">
        <v>-102.8236492204</v>
      </c>
      <c r="J11" s="20">
        <v>0</v>
      </c>
      <c r="K11" s="20">
        <v>0</v>
      </c>
      <c r="L11" s="20">
        <v>0</v>
      </c>
      <c r="M11" s="20">
        <v>0</v>
      </c>
      <c r="N11" s="20">
        <v>-6.8499825999999997</v>
      </c>
      <c r="O11" s="20">
        <v>-4.9629292999999999</v>
      </c>
      <c r="P11" s="20">
        <v>0</v>
      </c>
      <c r="Q11" s="20">
        <v>0</v>
      </c>
      <c r="R11" s="20">
        <v>0</v>
      </c>
      <c r="S11" s="20">
        <v>0</v>
      </c>
      <c r="T11" s="20">
        <v>1.1937117960769699E-11</v>
      </c>
      <c r="U11" s="20">
        <v>0</v>
      </c>
      <c r="V11" s="20">
        <v>0</v>
      </c>
      <c r="W11" s="21"/>
      <c r="X11" s="22">
        <f>SUM(D11:V11)</f>
        <v>-126.38162857099398</v>
      </c>
    </row>
    <row r="12" spans="3:24" x14ac:dyDescent="0.35">
      <c r="C12" s="23" t="s">
        <v>28</v>
      </c>
      <c r="D12" s="20">
        <v>0.19190558498587498</v>
      </c>
      <c r="E12" s="20">
        <v>0.98251740301412493</v>
      </c>
      <c r="F12" s="20">
        <v>-0.41135632454021498</v>
      </c>
      <c r="G12" s="20">
        <v>-0.27369724145978502</v>
      </c>
      <c r="H12" s="20">
        <v>0</v>
      </c>
      <c r="I12" s="20">
        <v>0</v>
      </c>
      <c r="J12" s="20">
        <v>-0.28867549999999997</v>
      </c>
      <c r="K12" s="20">
        <v>0</v>
      </c>
      <c r="L12" s="20">
        <v>0</v>
      </c>
      <c r="M12" s="20">
        <v>0</v>
      </c>
      <c r="N12" s="20">
        <v>-0.44232460000000001</v>
      </c>
      <c r="O12" s="20">
        <v>-0.3002706</v>
      </c>
      <c r="P12" s="20">
        <v>0</v>
      </c>
      <c r="Q12" s="20">
        <v>0</v>
      </c>
      <c r="R12" s="20">
        <v>0</v>
      </c>
      <c r="S12" s="20">
        <v>0</v>
      </c>
      <c r="T12" s="20">
        <v>4.1000106421051903E-8</v>
      </c>
      <c r="U12" s="20">
        <v>-5.9685589803848399E-12</v>
      </c>
      <c r="V12" s="20">
        <v>0</v>
      </c>
      <c r="W12" s="24"/>
      <c r="X12" s="22">
        <f>SUM(D12:V12)</f>
        <v>-0.54190123700586224</v>
      </c>
    </row>
    <row r="13" spans="3:24" ht="15" thickBot="1" x14ac:dyDescent="0.4">
      <c r="C13" s="25" t="s">
        <v>29</v>
      </c>
      <c r="D13" s="20">
        <v>0</v>
      </c>
      <c r="E13" s="20">
        <v>4.4470175190000001</v>
      </c>
      <c r="F13" s="20">
        <v>0</v>
      </c>
      <c r="G13" s="20">
        <v>0</v>
      </c>
      <c r="H13" s="20">
        <v>0</v>
      </c>
      <c r="I13" s="20">
        <v>4.7784044999999997</v>
      </c>
      <c r="J13" s="20">
        <v>0</v>
      </c>
      <c r="K13" s="20">
        <v>0</v>
      </c>
      <c r="L13" s="20">
        <v>0</v>
      </c>
      <c r="M13" s="20">
        <v>0</v>
      </c>
      <c r="N13" s="20">
        <v>-0.38847290000000001</v>
      </c>
      <c r="O13" s="20">
        <v>-0.32293110000000003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4"/>
      <c r="X13" s="22">
        <f>SUM(D13:V13)</f>
        <v>8.5140180189999999</v>
      </c>
    </row>
    <row r="14" spans="3:24" ht="15" thickBot="1" x14ac:dyDescent="0.4">
      <c r="C14" s="9" t="s">
        <v>30</v>
      </c>
      <c r="D14" s="26">
        <f>SUM(D11:D13)</f>
        <v>-0.49646620407180508</v>
      </c>
      <c r="E14" s="26">
        <f t="shared" ref="E14:V14" si="1">SUM(E11:E13)</f>
        <v>1.7736984080658953</v>
      </c>
      <c r="F14" s="26">
        <f t="shared" si="1"/>
        <v>-1.715539979713365</v>
      </c>
      <c r="G14" s="26">
        <f t="shared" si="1"/>
        <v>-0.95860172228663487</v>
      </c>
      <c r="H14" s="26">
        <f t="shared" si="1"/>
        <v>-5.4117710116</v>
      </c>
      <c r="I14" s="26">
        <f t="shared" si="1"/>
        <v>-98.045244720400007</v>
      </c>
      <c r="J14" s="26">
        <f t="shared" si="1"/>
        <v>-0.28867549999999997</v>
      </c>
      <c r="K14" s="26">
        <f t="shared" si="1"/>
        <v>0</v>
      </c>
      <c r="L14" s="26">
        <f t="shared" si="1"/>
        <v>0</v>
      </c>
      <c r="M14" s="26">
        <f t="shared" si="1"/>
        <v>0</v>
      </c>
      <c r="N14" s="26">
        <f t="shared" si="1"/>
        <v>-7.6807800999999998</v>
      </c>
      <c r="O14" s="26">
        <f t="shared" si="1"/>
        <v>-5.586131</v>
      </c>
      <c r="P14" s="26">
        <f t="shared" si="1"/>
        <v>0</v>
      </c>
      <c r="Q14" s="26">
        <f t="shared" si="1"/>
        <v>0</v>
      </c>
      <c r="R14" s="26">
        <f t="shared" si="1"/>
        <v>0</v>
      </c>
      <c r="S14" s="26">
        <f t="shared" si="1"/>
        <v>0</v>
      </c>
      <c r="T14" s="26">
        <f t="shared" si="1"/>
        <v>4.1012043539012672E-8</v>
      </c>
      <c r="U14" s="26">
        <f t="shared" si="1"/>
        <v>-5.9685589803848399E-12</v>
      </c>
      <c r="V14" s="26">
        <f t="shared" si="1"/>
        <v>0</v>
      </c>
      <c r="W14" s="27"/>
      <c r="X14" s="28">
        <f>SUM(X11:X13)</f>
        <v>-118.40951178899984</v>
      </c>
    </row>
    <row r="15" spans="3:24" ht="15" thickBot="1" x14ac:dyDescent="0.4">
      <c r="C15" s="13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7"/>
    </row>
    <row r="16" spans="3:24" x14ac:dyDescent="0.35">
      <c r="C16" s="30" t="s">
        <v>31</v>
      </c>
      <c r="D16" s="31">
        <v>-0.15440168358018802</v>
      </c>
      <c r="E16" s="32">
        <v>-0.38088207241981203</v>
      </c>
      <c r="F16" s="32">
        <v>-1.79024951539726</v>
      </c>
      <c r="G16" s="32">
        <v>-0.93242162260273997</v>
      </c>
      <c r="H16" s="32">
        <v>-0.30203503030000001</v>
      </c>
      <c r="I16" s="32">
        <v>-2.7183152727</v>
      </c>
      <c r="J16" s="32">
        <v>0</v>
      </c>
      <c r="K16" s="32">
        <v>-0.37384241200000001</v>
      </c>
      <c r="L16" s="32">
        <v>-0.49231229866666698</v>
      </c>
      <c r="M16" s="32">
        <v>-0.24615614933333299</v>
      </c>
      <c r="N16" s="32">
        <v>-1.4330275764925384</v>
      </c>
      <c r="O16" s="32">
        <v>-0.85406742350746301</v>
      </c>
      <c r="P16" s="32">
        <v>-9.6796400000000005E-2</v>
      </c>
      <c r="Q16" s="32">
        <v>-0.15450079999999999</v>
      </c>
      <c r="R16" s="32">
        <v>-9.7190999999999996E-3</v>
      </c>
      <c r="S16" s="32">
        <v>-1.27279E-2</v>
      </c>
      <c r="T16" s="32">
        <v>-1.51845E-2</v>
      </c>
      <c r="U16" s="32">
        <v>-5.7521999999999997E-2</v>
      </c>
      <c r="V16" s="32">
        <v>-3.6236158999922004E-2</v>
      </c>
      <c r="W16" s="33"/>
      <c r="X16" s="22">
        <f>SUM(D16:W16)-V16</f>
        <v>-10.024161757000002</v>
      </c>
    </row>
    <row r="17" spans="2:24" ht="15" thickBot="1" x14ac:dyDescent="0.4">
      <c r="C17" s="34" t="s">
        <v>32</v>
      </c>
      <c r="D17" s="35">
        <v>-1.112117802585194E-3</v>
      </c>
      <c r="E17" s="36">
        <v>-5.2957990599294949E-3</v>
      </c>
      <c r="F17" s="36">
        <v>-1.0167934195064631E-2</v>
      </c>
      <c r="G17" s="36">
        <v>-5.2957990599294949E-3</v>
      </c>
      <c r="H17" s="36">
        <v>-1.112117802585194E-3</v>
      </c>
      <c r="I17" s="36">
        <v>-1.0485682138660399E-2</v>
      </c>
      <c r="J17" s="36">
        <v>-3.3363534077555817E-3</v>
      </c>
      <c r="K17" s="36">
        <v>-2.6478995299647474E-3</v>
      </c>
      <c r="L17" s="36">
        <v>-2.6478995299647474E-3</v>
      </c>
      <c r="M17" s="36">
        <v>-1.3239497649823737E-3</v>
      </c>
      <c r="N17" s="36">
        <v>-4.4484712103407759E-3</v>
      </c>
      <c r="O17" s="36">
        <v>-2.6478995299647474E-3</v>
      </c>
      <c r="P17" s="36">
        <v>-3.5587769682726201E-3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4.1000077999342499E-8</v>
      </c>
      <c r="W17" s="37"/>
      <c r="X17" s="22">
        <f>SUM(D17:W17)-V17</f>
        <v>-5.4080700000000002E-2</v>
      </c>
    </row>
    <row r="18" spans="2:24" ht="15" thickBot="1" x14ac:dyDescent="0.4">
      <c r="C18" s="9" t="s">
        <v>33</v>
      </c>
      <c r="D18" s="10">
        <f>SUM(D16:D17)</f>
        <v>-0.15551380138277321</v>
      </c>
      <c r="E18" s="10">
        <f t="shared" ref="E18:X18" si="2">SUM(E16:E17)</f>
        <v>-0.38617787147974153</v>
      </c>
      <c r="F18" s="10">
        <f t="shared" si="2"/>
        <v>-1.8004174495923246</v>
      </c>
      <c r="G18" s="10">
        <f t="shared" si="2"/>
        <v>-0.93771742166266947</v>
      </c>
      <c r="H18" s="10">
        <f t="shared" si="2"/>
        <v>-0.3031471481025852</v>
      </c>
      <c r="I18" s="10">
        <f t="shared" si="2"/>
        <v>-2.7288009548386603</v>
      </c>
      <c r="J18" s="10">
        <f t="shared" si="2"/>
        <v>-3.3363534077555817E-3</v>
      </c>
      <c r="K18" s="10">
        <f t="shared" si="2"/>
        <v>-0.37649031152996476</v>
      </c>
      <c r="L18" s="10">
        <f t="shared" si="2"/>
        <v>-0.49496019819663173</v>
      </c>
      <c r="M18" s="10">
        <f t="shared" si="2"/>
        <v>-0.24748009909831536</v>
      </c>
      <c r="N18" s="10">
        <f t="shared" si="2"/>
        <v>-1.4374760477028792</v>
      </c>
      <c r="O18" s="10">
        <f t="shared" si="2"/>
        <v>-0.8567153230374277</v>
      </c>
      <c r="P18" s="10">
        <f t="shared" si="2"/>
        <v>-0.10035517696827262</v>
      </c>
      <c r="Q18" s="10">
        <f t="shared" si="2"/>
        <v>-0.15450079999999999</v>
      </c>
      <c r="R18" s="10">
        <f t="shared" si="2"/>
        <v>-9.7190999999999996E-3</v>
      </c>
      <c r="S18" s="10">
        <f t="shared" si="2"/>
        <v>-1.27279E-2</v>
      </c>
      <c r="T18" s="10">
        <f t="shared" si="2"/>
        <v>-1.51845E-2</v>
      </c>
      <c r="U18" s="10">
        <f t="shared" si="2"/>
        <v>-5.7521999999999997E-2</v>
      </c>
      <c r="V18" s="10">
        <f t="shared" si="2"/>
        <v>-3.6236117999844004E-2</v>
      </c>
      <c r="W18" s="11">
        <v>-5.4080700000000002E-2</v>
      </c>
      <c r="X18" s="38">
        <f t="shared" si="2"/>
        <v>-10.078242457000002</v>
      </c>
    </row>
    <row r="19" spans="2:24" x14ac:dyDescent="0.35"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2" spans="2:24" ht="15" thickBot="1" x14ac:dyDescent="0.4">
      <c r="C22" s="39" t="s">
        <v>34</v>
      </c>
      <c r="X22" s="24"/>
    </row>
    <row r="23" spans="2:24" ht="15" thickBot="1" x14ac:dyDescent="0.4">
      <c r="C23" s="40" t="s">
        <v>2</v>
      </c>
      <c r="D23" s="41" t="s">
        <v>3</v>
      </c>
      <c r="E23" s="42" t="s">
        <v>4</v>
      </c>
      <c r="F23" s="42" t="s">
        <v>5</v>
      </c>
      <c r="G23" s="43" t="s">
        <v>6</v>
      </c>
      <c r="H23" s="43" t="s">
        <v>7</v>
      </c>
      <c r="I23" s="43" t="s">
        <v>8</v>
      </c>
      <c r="J23" s="42" t="s">
        <v>9</v>
      </c>
      <c r="K23" s="42" t="s">
        <v>10</v>
      </c>
      <c r="L23" s="42" t="s">
        <v>11</v>
      </c>
      <c r="M23" s="42" t="s">
        <v>35</v>
      </c>
      <c r="N23" s="42" t="s">
        <v>13</v>
      </c>
      <c r="O23" s="42" t="s">
        <v>14</v>
      </c>
      <c r="P23" s="42" t="s">
        <v>15</v>
      </c>
      <c r="Q23" s="42" t="s">
        <v>16</v>
      </c>
      <c r="R23" s="42" t="s">
        <v>17</v>
      </c>
      <c r="S23" s="42" t="s">
        <v>18</v>
      </c>
      <c r="T23" s="42" t="s">
        <v>19</v>
      </c>
      <c r="U23" s="42" t="s">
        <v>20</v>
      </c>
      <c r="V23" s="44" t="s">
        <v>21</v>
      </c>
      <c r="W23" s="45"/>
      <c r="X23" s="40" t="s">
        <v>23</v>
      </c>
    </row>
    <row r="24" spans="2:24" ht="15" thickBot="1" x14ac:dyDescent="0.4">
      <c r="C24" s="12" t="s">
        <v>36</v>
      </c>
      <c r="D24" s="46">
        <v>-0.71377439420449496</v>
      </c>
      <c r="E24" s="46">
        <v>-3.8351988487955002</v>
      </c>
      <c r="F24" s="46">
        <v>-14.080475047349852</v>
      </c>
      <c r="G24" s="46">
        <v>-9.7451129126501463</v>
      </c>
      <c r="H24" s="46">
        <v>-7.1611292006999996</v>
      </c>
      <c r="I24" s="46">
        <v>-122.1548209683</v>
      </c>
      <c r="J24" s="46">
        <v>-1.3871135369999998</v>
      </c>
      <c r="K24" s="46">
        <v>0</v>
      </c>
      <c r="L24" s="46">
        <v>0</v>
      </c>
      <c r="M24" s="46">
        <v>-0.1026566</v>
      </c>
      <c r="N24" s="46">
        <v>-16.00317869552239</v>
      </c>
      <c r="O24" s="46">
        <v>-9.5257016044776126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7"/>
      <c r="X24" s="48">
        <f>SUM(D24:V24)</f>
        <v>-184.70916180899999</v>
      </c>
    </row>
    <row r="25" spans="2:24" ht="15" thickBot="1" x14ac:dyDescent="0.4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2:24" ht="15" thickBot="1" x14ac:dyDescent="0.4">
      <c r="C26" s="12" t="s">
        <v>37</v>
      </c>
      <c r="D26" s="10">
        <v>-0.71377439420449496</v>
      </c>
      <c r="E26" s="49">
        <v>-3.8351988487955002</v>
      </c>
      <c r="F26" s="49">
        <v>-14.080475047349852</v>
      </c>
      <c r="G26" s="49">
        <v>-9.7451129126501463</v>
      </c>
      <c r="H26" s="49">
        <v>-7.1611292006999996</v>
      </c>
      <c r="I26" s="49">
        <v>-122.1548209683</v>
      </c>
      <c r="J26" s="49">
        <v>-1.3871135369999998</v>
      </c>
      <c r="K26" s="49">
        <v>0</v>
      </c>
      <c r="L26" s="49">
        <v>0</v>
      </c>
      <c r="M26" s="49">
        <v>-0.1026566</v>
      </c>
      <c r="N26" s="49">
        <v>-16.00317869552239</v>
      </c>
      <c r="O26" s="49">
        <v>-9.5257016044776126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50">
        <v>0</v>
      </c>
      <c r="W26" s="11"/>
      <c r="X26" s="12">
        <f>SUM(D26:V26)</f>
        <v>-184.70916180899999</v>
      </c>
    </row>
    <row r="29" spans="2:24" ht="21.5" thickBot="1" x14ac:dyDescent="0.55000000000000004">
      <c r="B29" s="51"/>
      <c r="C29" s="52" t="s">
        <v>38</v>
      </c>
      <c r="D29" s="53"/>
    </row>
    <row r="30" spans="2:24" ht="29.5" thickBot="1" x14ac:dyDescent="0.4">
      <c r="B30" s="54" t="s">
        <v>39</v>
      </c>
      <c r="C30" s="55" t="s">
        <v>40</v>
      </c>
      <c r="D30" s="56" t="s">
        <v>41</v>
      </c>
      <c r="E30" s="56" t="s">
        <v>42</v>
      </c>
      <c r="F30" s="56" t="s">
        <v>43</v>
      </c>
      <c r="G30" s="56" t="s">
        <v>44</v>
      </c>
      <c r="H30" s="56" t="s">
        <v>45</v>
      </c>
      <c r="I30" s="56" t="s">
        <v>46</v>
      </c>
      <c r="J30" s="56" t="s">
        <v>9</v>
      </c>
      <c r="K30" s="56" t="s">
        <v>47</v>
      </c>
      <c r="L30" s="56" t="s">
        <v>48</v>
      </c>
      <c r="M30" s="56" t="s">
        <v>12</v>
      </c>
      <c r="N30" s="56" t="s">
        <v>49</v>
      </c>
      <c r="O30" s="56" t="s">
        <v>50</v>
      </c>
      <c r="P30" s="56" t="s">
        <v>51</v>
      </c>
      <c r="Q30" s="55" t="s">
        <v>52</v>
      </c>
      <c r="R30" s="57" t="s">
        <v>53</v>
      </c>
      <c r="S30" s="57" t="s">
        <v>17</v>
      </c>
      <c r="T30" s="57" t="s">
        <v>18</v>
      </c>
      <c r="U30" s="57" t="s">
        <v>54</v>
      </c>
      <c r="V30" s="57" t="s">
        <v>55</v>
      </c>
      <c r="W30" s="57" t="s">
        <v>56</v>
      </c>
      <c r="X30" s="58" t="s">
        <v>57</v>
      </c>
    </row>
    <row r="31" spans="2:24" x14ac:dyDescent="0.35">
      <c r="B31" s="59"/>
      <c r="C31" s="60" t="s">
        <v>58</v>
      </c>
      <c r="D31" s="61">
        <f>SUM(D32:D35)</f>
        <v>434.12473736931344</v>
      </c>
      <c r="E31" s="61">
        <f t="shared" ref="E31:W31" si="3">SUM(E32:E35)</f>
        <v>2497.9564786734068</v>
      </c>
      <c r="F31" s="61">
        <f t="shared" si="3"/>
        <v>3533.2087023664371</v>
      </c>
      <c r="G31" s="61">
        <f t="shared" si="3"/>
        <v>2264.5455266600602</v>
      </c>
      <c r="H31" s="61">
        <f t="shared" si="3"/>
        <v>373.92554919742309</v>
      </c>
      <c r="I31" s="61">
        <f t="shared" si="3"/>
        <v>3404.8385201031429</v>
      </c>
      <c r="J31" s="61">
        <f t="shared" si="3"/>
        <v>1188.1942357116804</v>
      </c>
      <c r="K31" s="61">
        <f t="shared" si="3"/>
        <v>1234.0220695519997</v>
      </c>
      <c r="L31" s="61">
        <f t="shared" si="3"/>
        <v>1319.4094771181312</v>
      </c>
      <c r="M31" s="61">
        <f t="shared" si="3"/>
        <v>611.38854420286623</v>
      </c>
      <c r="N31" s="61">
        <f t="shared" si="3"/>
        <v>1514.2256070574858</v>
      </c>
      <c r="O31" s="61">
        <f t="shared" si="3"/>
        <v>1072.0275434309467</v>
      </c>
      <c r="P31" s="61">
        <f t="shared" si="3"/>
        <v>0</v>
      </c>
      <c r="Q31" s="61">
        <f t="shared" si="3"/>
        <v>0</v>
      </c>
      <c r="R31" s="61">
        <f t="shared" si="3"/>
        <v>0</v>
      </c>
      <c r="S31" s="61">
        <f t="shared" si="3"/>
        <v>0</v>
      </c>
      <c r="T31" s="61">
        <f t="shared" si="3"/>
        <v>0</v>
      </c>
      <c r="U31" s="61">
        <f t="shared" si="3"/>
        <v>0</v>
      </c>
      <c r="V31" s="61">
        <f t="shared" si="3"/>
        <v>0</v>
      </c>
      <c r="W31" s="61">
        <f t="shared" si="3"/>
        <v>0</v>
      </c>
      <c r="X31" s="62">
        <f t="shared" ref="X31:X47" si="4">SUM(D31:W31)</f>
        <v>19447.866991442894</v>
      </c>
    </row>
    <row r="32" spans="2:24" x14ac:dyDescent="0.35">
      <c r="B32" s="63" t="s">
        <v>59</v>
      </c>
      <c r="C32" s="64" t="s">
        <v>60</v>
      </c>
      <c r="D32" s="65">
        <v>403.96369362032885</v>
      </c>
      <c r="E32" s="65">
        <v>2068.2241556611148</v>
      </c>
      <c r="F32" s="65">
        <v>2903.5214345957511</v>
      </c>
      <c r="G32" s="65">
        <v>1564.5694352650551</v>
      </c>
      <c r="H32" s="65">
        <v>182.76649826195177</v>
      </c>
      <c r="I32" s="65">
        <v>128.12091464811428</v>
      </c>
      <c r="J32" s="65">
        <v>1053.8799404408755</v>
      </c>
      <c r="K32" s="65">
        <v>1234.0220695519997</v>
      </c>
      <c r="L32" s="65">
        <v>1319.4094771181312</v>
      </c>
      <c r="M32" s="65">
        <v>611.38854420286623</v>
      </c>
      <c r="N32" s="65">
        <v>1159.4152984867542</v>
      </c>
      <c r="O32" s="65">
        <v>786.27893750817623</v>
      </c>
      <c r="X32" s="66">
        <f t="shared" si="4"/>
        <v>13415.560399361118</v>
      </c>
    </row>
    <row r="33" spans="2:24" x14ac:dyDescent="0.35">
      <c r="B33" s="63"/>
      <c r="C33" s="64" t="s">
        <v>61</v>
      </c>
      <c r="D33" s="65">
        <v>30.161043748984572</v>
      </c>
      <c r="E33" s="65">
        <v>160.205197655413</v>
      </c>
      <c r="F33" s="65">
        <v>145.55203394384145</v>
      </c>
      <c r="G33" s="65">
        <v>74.981350819451052</v>
      </c>
      <c r="H33" s="65">
        <v>179.55904762998648</v>
      </c>
      <c r="I33" s="65">
        <v>3145.7030250325138</v>
      </c>
      <c r="J33" s="65">
        <v>0</v>
      </c>
      <c r="K33" s="65">
        <v>0</v>
      </c>
      <c r="L33" s="65">
        <v>0</v>
      </c>
      <c r="M33" s="65">
        <v>0</v>
      </c>
      <c r="N33" s="65">
        <v>116.13185700352508</v>
      </c>
      <c r="O33" s="65">
        <v>87.462007389977259</v>
      </c>
      <c r="X33" s="66">
        <f t="shared" si="4"/>
        <v>3939.7555632236927</v>
      </c>
    </row>
    <row r="34" spans="2:24" x14ac:dyDescent="0.35">
      <c r="B34" s="63"/>
      <c r="C34" s="64" t="s">
        <v>62</v>
      </c>
      <c r="D34" s="65">
        <v>0</v>
      </c>
      <c r="E34" s="65">
        <v>269.5271253568788</v>
      </c>
      <c r="F34" s="65">
        <v>484.13523382684463</v>
      </c>
      <c r="G34" s="65">
        <v>624.99474057555426</v>
      </c>
      <c r="H34" s="65">
        <v>5.3012080768620713</v>
      </c>
      <c r="I34" s="65">
        <v>1.3829238461379301</v>
      </c>
      <c r="J34" s="65">
        <v>134.31429527080499</v>
      </c>
      <c r="K34" s="65">
        <v>0</v>
      </c>
      <c r="L34" s="65">
        <v>0</v>
      </c>
      <c r="M34" s="65">
        <v>0</v>
      </c>
      <c r="N34" s="65">
        <v>238.67845156720665</v>
      </c>
      <c r="O34" s="65">
        <v>198.28659853279328</v>
      </c>
      <c r="X34" s="66">
        <f t="shared" si="4"/>
        <v>1956.6205770530823</v>
      </c>
    </row>
    <row r="35" spans="2:24" ht="15" thickBot="1" x14ac:dyDescent="0.4">
      <c r="B35" s="67"/>
      <c r="C35" s="68" t="s">
        <v>63</v>
      </c>
      <c r="D35" s="69"/>
      <c r="E35" s="69"/>
      <c r="F35" s="69"/>
      <c r="G35" s="69"/>
      <c r="H35" s="69">
        <v>6.2987952286228213</v>
      </c>
      <c r="I35" s="69">
        <v>129.631656576377</v>
      </c>
      <c r="J35" s="69">
        <v>0</v>
      </c>
      <c r="K35" s="69">
        <v>0</v>
      </c>
      <c r="L35" s="69">
        <v>0</v>
      </c>
      <c r="M35" s="69">
        <v>0</v>
      </c>
      <c r="N35" s="69"/>
      <c r="O35" s="69"/>
      <c r="P35" s="70"/>
      <c r="Q35" s="70"/>
      <c r="R35" s="70"/>
      <c r="S35" s="70"/>
      <c r="T35" s="70"/>
      <c r="U35" s="70"/>
      <c r="V35" s="70"/>
      <c r="W35" s="70"/>
      <c r="X35" s="66">
        <f t="shared" si="4"/>
        <v>135.93045180499982</v>
      </c>
    </row>
    <row r="36" spans="2:24" x14ac:dyDescent="0.35">
      <c r="B36" s="71" t="s">
        <v>59</v>
      </c>
      <c r="C36" s="72" t="s">
        <v>64</v>
      </c>
      <c r="D36" s="61">
        <f>SUM(D37:D39)</f>
        <v>9.155142115071186</v>
      </c>
      <c r="E36" s="61">
        <f t="shared" ref="E36:O36" si="5">SUM(E37:E39)</f>
        <v>49.099126748928811</v>
      </c>
      <c r="F36" s="61">
        <f t="shared" si="5"/>
        <v>64.34758583929856</v>
      </c>
      <c r="G36" s="61">
        <f t="shared" si="5"/>
        <v>19.975392946246561</v>
      </c>
      <c r="H36" s="61">
        <f t="shared" si="5"/>
        <v>5.9398969618800033</v>
      </c>
      <c r="I36" s="61">
        <f t="shared" si="5"/>
        <v>43.559244387120025</v>
      </c>
      <c r="J36" s="61">
        <f t="shared" si="5"/>
        <v>5.7581719999999992</v>
      </c>
      <c r="K36" s="61">
        <f t="shared" si="5"/>
        <v>17.240248447999996</v>
      </c>
      <c r="L36" s="61">
        <f t="shared" si="5"/>
        <v>6.2112770554122534</v>
      </c>
      <c r="M36" s="61">
        <f t="shared" si="5"/>
        <v>3.5196376955877455</v>
      </c>
      <c r="N36" s="61">
        <f t="shared" si="5"/>
        <v>82.307624100797739</v>
      </c>
      <c r="O36" s="61">
        <f t="shared" si="5"/>
        <v>58.237920467202251</v>
      </c>
      <c r="P36" s="73"/>
      <c r="Q36" s="73"/>
      <c r="R36" s="73"/>
      <c r="S36" s="73"/>
      <c r="T36" s="73"/>
      <c r="U36" s="73"/>
      <c r="V36" s="73"/>
      <c r="W36" s="73"/>
      <c r="X36" s="62">
        <f t="shared" si="4"/>
        <v>365.35126876554511</v>
      </c>
    </row>
    <row r="37" spans="2:24" x14ac:dyDescent="0.35">
      <c r="B37" s="63"/>
      <c r="C37" t="s">
        <v>65</v>
      </c>
      <c r="D37" s="65">
        <v>7.1180493222924097</v>
      </c>
      <c r="E37" s="65">
        <v>36.44295883926425</v>
      </c>
      <c r="F37" s="65">
        <v>53.171814816139289</v>
      </c>
      <c r="G37" s="65">
        <v>16.012286792483952</v>
      </c>
      <c r="H37" s="65">
        <v>3.5723423914682595</v>
      </c>
      <c r="I37" s="65">
        <v>2.5090348204252448</v>
      </c>
      <c r="J37" s="65">
        <v>5.4833485961243609</v>
      </c>
      <c r="K37" s="65">
        <v>17.240248447999996</v>
      </c>
      <c r="L37" s="65">
        <v>6.2112770554122534</v>
      </c>
      <c r="M37" s="65">
        <v>3.5196376955877455</v>
      </c>
      <c r="N37" s="65">
        <v>42.688930379559537</v>
      </c>
      <c r="O37" s="65">
        <v>28.329496001776679</v>
      </c>
      <c r="X37" s="66">
        <f t="shared" si="4"/>
        <v>222.29942515853395</v>
      </c>
    </row>
    <row r="38" spans="2:24" x14ac:dyDescent="0.35">
      <c r="B38" s="63"/>
      <c r="C38" t="s">
        <v>66</v>
      </c>
      <c r="D38" s="65">
        <v>2.0370927927787754</v>
      </c>
      <c r="E38" s="65">
        <v>10.818685966779713</v>
      </c>
      <c r="F38" s="65">
        <v>8.0885069960346065</v>
      </c>
      <c r="G38" s="65">
        <v>2.1244143731257203</v>
      </c>
      <c r="H38" s="74">
        <v>2.3440734078964489</v>
      </c>
      <c r="I38" s="74">
        <v>41.044071180120206</v>
      </c>
      <c r="J38" s="65">
        <v>0</v>
      </c>
      <c r="K38" s="65">
        <v>0</v>
      </c>
      <c r="L38" s="65">
        <v>0</v>
      </c>
      <c r="M38" s="65">
        <v>0</v>
      </c>
      <c r="N38" s="65">
        <v>37.243658893152414</v>
      </c>
      <c r="O38" s="65">
        <v>27.977355979491819</v>
      </c>
      <c r="X38" s="66">
        <f t="shared" si="4"/>
        <v>131.67785958937969</v>
      </c>
    </row>
    <row r="39" spans="2:24" ht="15" thickBot="1" x14ac:dyDescent="0.4">
      <c r="B39" s="67"/>
      <c r="C39" t="s">
        <v>67</v>
      </c>
      <c r="D39" s="65">
        <v>0</v>
      </c>
      <c r="E39" s="65">
        <v>1.8374819428848517</v>
      </c>
      <c r="F39" s="65">
        <v>3.0872640271246561</v>
      </c>
      <c r="G39" s="65">
        <v>1.8386917806368896</v>
      </c>
      <c r="H39" s="65">
        <v>2.3481162515295174E-2</v>
      </c>
      <c r="I39" s="65">
        <v>6.1383865745764351E-3</v>
      </c>
      <c r="J39" s="65">
        <v>0.27482340387563792</v>
      </c>
      <c r="K39" s="65">
        <v>0</v>
      </c>
      <c r="L39" s="65">
        <v>0</v>
      </c>
      <c r="M39" s="65">
        <v>0</v>
      </c>
      <c r="N39" s="65">
        <v>2.3750348280857905</v>
      </c>
      <c r="O39" s="65">
        <v>1.9310684859337597</v>
      </c>
      <c r="X39" s="66">
        <f t="shared" si="4"/>
        <v>11.373984017631457</v>
      </c>
    </row>
    <row r="40" spans="2:24" x14ac:dyDescent="0.35">
      <c r="B40" s="71">
        <v>62991</v>
      </c>
      <c r="C40" s="72" t="s">
        <v>68</v>
      </c>
      <c r="D40" s="61">
        <f>SUM(D41:D43)</f>
        <v>-0.49999999999999994</v>
      </c>
      <c r="E40" s="61">
        <f t="shared" ref="E40:O40" si="6">SUM(E41:E43)</f>
        <v>1.77</v>
      </c>
      <c r="F40" s="61">
        <f t="shared" si="6"/>
        <v>-1.715539979713365</v>
      </c>
      <c r="G40" s="61">
        <f t="shared" si="6"/>
        <v>-0.95860172228663498</v>
      </c>
      <c r="H40" s="61">
        <f t="shared" si="6"/>
        <v>-5.4117710099999998</v>
      </c>
      <c r="I40" s="61">
        <f t="shared" si="6"/>
        <v>-102.82364920000001</v>
      </c>
      <c r="J40" s="61">
        <f t="shared" si="6"/>
        <v>-0.28867549999999997</v>
      </c>
      <c r="K40" s="61">
        <f t="shared" si="6"/>
        <v>0</v>
      </c>
      <c r="L40" s="61">
        <f t="shared" si="6"/>
        <v>0</v>
      </c>
      <c r="M40" s="61">
        <f t="shared" si="6"/>
        <v>0</v>
      </c>
      <c r="N40" s="61">
        <f t="shared" si="6"/>
        <v>-7.6767800705074851</v>
      </c>
      <c r="O40" s="61">
        <f t="shared" si="6"/>
        <v>-5.5857311230470943</v>
      </c>
      <c r="P40" s="73"/>
      <c r="Q40" s="73"/>
      <c r="R40" s="73"/>
      <c r="S40" s="73"/>
      <c r="T40" s="73"/>
      <c r="U40" s="73"/>
      <c r="V40" s="73"/>
      <c r="W40" s="73"/>
      <c r="X40" s="62">
        <f t="shared" si="4"/>
        <v>-123.19074860555459</v>
      </c>
    </row>
    <row r="41" spans="2:24" x14ac:dyDescent="0.35">
      <c r="B41" s="63"/>
      <c r="C41" t="s">
        <v>60</v>
      </c>
      <c r="D41" s="65">
        <v>0.19</v>
      </c>
      <c r="E41" s="65">
        <v>0.98</v>
      </c>
      <c r="F41" s="65">
        <v>-0.41135632454021498</v>
      </c>
      <c r="G41" s="65">
        <v>-0.27369724145978502</v>
      </c>
      <c r="H41" s="65">
        <v>0</v>
      </c>
      <c r="I41" s="65">
        <v>0</v>
      </c>
      <c r="J41" s="65">
        <v>-0.28867549999999997</v>
      </c>
      <c r="K41" s="65">
        <v>0</v>
      </c>
      <c r="L41" s="65">
        <v>0</v>
      </c>
      <c r="M41" s="65">
        <v>0</v>
      </c>
      <c r="N41" s="65">
        <v>-0.44232460458075162</v>
      </c>
      <c r="O41" s="65">
        <v>-0.30027063497382628</v>
      </c>
      <c r="X41" s="66">
        <f t="shared" si="4"/>
        <v>-0.54632430555457789</v>
      </c>
    </row>
    <row r="42" spans="2:24" x14ac:dyDescent="0.35">
      <c r="B42" s="63"/>
      <c r="C42" t="s">
        <v>61</v>
      </c>
      <c r="D42" s="65">
        <v>-0.69</v>
      </c>
      <c r="E42" s="65">
        <v>-3.66</v>
      </c>
      <c r="F42" s="65">
        <v>-1.30418365517315</v>
      </c>
      <c r="G42" s="65">
        <v>-0.68490448082684996</v>
      </c>
      <c r="H42" s="65">
        <v>-5.4117710099999998</v>
      </c>
      <c r="I42" s="65">
        <v>-102.82364920000001</v>
      </c>
      <c r="J42" s="65">
        <v>0</v>
      </c>
      <c r="K42" s="65">
        <v>0</v>
      </c>
      <c r="L42" s="65">
        <v>0</v>
      </c>
      <c r="M42" s="65">
        <v>0</v>
      </c>
      <c r="N42" s="65">
        <v>-6.8459825626541315</v>
      </c>
      <c r="O42" s="65">
        <v>-4.9627293403458692</v>
      </c>
      <c r="X42" s="66">
        <f t="shared" si="4"/>
        <v>-126.383220249</v>
      </c>
    </row>
    <row r="43" spans="2:24" ht="15" thickBot="1" x14ac:dyDescent="0.4">
      <c r="B43" s="67"/>
      <c r="C43" t="s">
        <v>62</v>
      </c>
      <c r="D43" s="65">
        <v>0</v>
      </c>
      <c r="E43" s="65">
        <v>4.45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-0.38847290327260137</v>
      </c>
      <c r="O43" s="65">
        <v>-0.32273114772739858</v>
      </c>
      <c r="X43" s="66">
        <f t="shared" si="4"/>
        <v>3.738795949</v>
      </c>
    </row>
    <row r="44" spans="2:24" x14ac:dyDescent="0.35">
      <c r="B44" s="71">
        <v>62352</v>
      </c>
      <c r="C44" s="72" t="s">
        <v>69</v>
      </c>
      <c r="D44" s="61">
        <f>SUM(D45:D47)</f>
        <v>-0.71377439420449573</v>
      </c>
      <c r="E44" s="61">
        <f t="shared" ref="E44:O44" si="7">SUM(E45:E47)</f>
        <v>-3.8351988487955042</v>
      </c>
      <c r="F44" s="61">
        <f t="shared" si="7"/>
        <v>-14.080475047349852</v>
      </c>
      <c r="G44" s="61">
        <f t="shared" si="7"/>
        <v>-9.7451129126501463</v>
      </c>
      <c r="H44" s="61">
        <f t="shared" si="7"/>
        <v>-11.744801970920019</v>
      </c>
      <c r="I44" s="61">
        <f t="shared" si="7"/>
        <v>-117.57114789757998</v>
      </c>
      <c r="J44" s="61">
        <f t="shared" si="7"/>
        <v>-1.3871135369999998</v>
      </c>
      <c r="K44" s="61">
        <f t="shared" si="7"/>
        <v>0</v>
      </c>
      <c r="L44" s="61">
        <f t="shared" si="7"/>
        <v>0</v>
      </c>
      <c r="M44" s="61">
        <f t="shared" si="7"/>
        <v>-0.1026566</v>
      </c>
      <c r="N44" s="61">
        <f t="shared" si="7"/>
        <v>-14.913884558065407</v>
      </c>
      <c r="O44" s="61">
        <f t="shared" si="7"/>
        <v>-10.630972585946118</v>
      </c>
      <c r="P44" s="73"/>
      <c r="Q44" s="73"/>
      <c r="R44" s="73"/>
      <c r="S44" s="73"/>
      <c r="T44" s="73"/>
      <c r="U44" s="73"/>
      <c r="V44" s="73"/>
      <c r="W44" s="73"/>
      <c r="X44" s="62">
        <f t="shared" si="4"/>
        <v>-184.72513835251152</v>
      </c>
    </row>
    <row r="45" spans="2:24" x14ac:dyDescent="0.35">
      <c r="B45" s="63"/>
      <c r="C45" t="s">
        <v>60</v>
      </c>
      <c r="D45" s="65">
        <v>-0.24772624262131618</v>
      </c>
      <c r="E45" s="65">
        <v>-1.3310640003786838</v>
      </c>
      <c r="F45" s="65">
        <v>-14.080475047349852</v>
      </c>
      <c r="G45" s="65">
        <v>-9.7451129126501463</v>
      </c>
      <c r="H45" s="65">
        <v>-5.22569015342002</v>
      </c>
      <c r="I45" s="65">
        <v>-3.6625708975799798</v>
      </c>
      <c r="J45" s="65">
        <v>-1.3871135369999998</v>
      </c>
      <c r="K45" s="65">
        <v>0</v>
      </c>
      <c r="L45" s="65">
        <v>0</v>
      </c>
      <c r="M45" s="65">
        <v>-0.1026566</v>
      </c>
      <c r="N45" s="65">
        <v>-3.9134157527326647</v>
      </c>
      <c r="O45" s="65">
        <v>-2.6566096952788572</v>
      </c>
      <c r="X45" s="66">
        <f t="shared" si="4"/>
        <v>-42.352434839011529</v>
      </c>
    </row>
    <row r="46" spans="2:24" x14ac:dyDescent="0.35">
      <c r="B46" s="63"/>
      <c r="C46" t="s">
        <v>61</v>
      </c>
      <c r="D46" s="65">
        <v>-0.46604815158317953</v>
      </c>
      <c r="E46" s="65">
        <v>-2.5041348484168204</v>
      </c>
      <c r="F46" s="65">
        <v>0</v>
      </c>
      <c r="G46" s="65">
        <v>0</v>
      </c>
      <c r="H46" s="65">
        <v>-6.5191118174999998</v>
      </c>
      <c r="I46" s="65">
        <v>-113.90857699999999</v>
      </c>
      <c r="J46" s="65">
        <v>0</v>
      </c>
      <c r="K46" s="65">
        <v>0</v>
      </c>
      <c r="L46" s="65">
        <v>0</v>
      </c>
      <c r="M46" s="65">
        <v>0</v>
      </c>
      <c r="N46" s="65">
        <v>-11.000468805332742</v>
      </c>
      <c r="O46" s="65">
        <v>-7.974362890667261</v>
      </c>
      <c r="X46" s="66">
        <f t="shared" si="4"/>
        <v>-142.3727035135</v>
      </c>
    </row>
    <row r="47" spans="2:24" ht="15" thickBot="1" x14ac:dyDescent="0.4">
      <c r="B47" s="67"/>
      <c r="C47" s="70" t="s">
        <v>62</v>
      </c>
      <c r="D47" s="69">
        <v>0</v>
      </c>
      <c r="E47" s="69">
        <v>0</v>
      </c>
      <c r="F47" s="69">
        <v>0</v>
      </c>
      <c r="G47" s="69">
        <v>0</v>
      </c>
      <c r="H47" s="69">
        <v>0</v>
      </c>
      <c r="I47" s="69">
        <v>0</v>
      </c>
      <c r="J47" s="69">
        <v>0</v>
      </c>
      <c r="K47" s="69">
        <v>0</v>
      </c>
      <c r="L47" s="69">
        <v>0</v>
      </c>
      <c r="M47" s="69">
        <v>0</v>
      </c>
      <c r="N47" s="69">
        <v>0</v>
      </c>
      <c r="O47" s="69">
        <v>0</v>
      </c>
      <c r="P47" s="70"/>
      <c r="Q47" s="70"/>
      <c r="R47" s="70"/>
      <c r="S47" s="70"/>
      <c r="T47" s="70"/>
      <c r="U47" s="70"/>
      <c r="V47" s="70"/>
      <c r="W47" s="70"/>
      <c r="X47" s="66">
        <f t="shared" si="4"/>
        <v>0</v>
      </c>
    </row>
    <row r="48" spans="2:24" ht="15" thickBot="1" x14ac:dyDescent="0.4">
      <c r="B48" s="75"/>
      <c r="C48" s="76" t="s">
        <v>70</v>
      </c>
      <c r="D48" s="77">
        <f>D31+D36+D40+D44</f>
        <v>442.06610509018014</v>
      </c>
      <c r="E48" s="77">
        <f t="shared" ref="E48:O48" si="8">E31+E36+E40+E44</f>
        <v>2544.99040657354</v>
      </c>
      <c r="F48" s="77">
        <f t="shared" si="8"/>
        <v>3581.7602731786724</v>
      </c>
      <c r="G48" s="77">
        <f t="shared" si="8"/>
        <v>2273.8172049713698</v>
      </c>
      <c r="H48" s="77">
        <f t="shared" si="8"/>
        <v>362.70887317838304</v>
      </c>
      <c r="I48" s="77">
        <f t="shared" si="8"/>
        <v>3228.0029673926829</v>
      </c>
      <c r="J48" s="77">
        <f t="shared" si="8"/>
        <v>1192.2766186746805</v>
      </c>
      <c r="K48" s="77">
        <f t="shared" si="8"/>
        <v>1251.2623179999998</v>
      </c>
      <c r="L48" s="77">
        <f t="shared" si="8"/>
        <v>1325.6207541735434</v>
      </c>
      <c r="M48" s="77">
        <f t="shared" si="8"/>
        <v>614.80552529845397</v>
      </c>
      <c r="N48" s="77">
        <f t="shared" si="8"/>
        <v>1573.9425665297108</v>
      </c>
      <c r="O48" s="77">
        <f t="shared" si="8"/>
        <v>1114.0487601891557</v>
      </c>
      <c r="P48" s="78"/>
      <c r="Q48" s="78"/>
      <c r="R48" s="78"/>
      <c r="S48" s="78"/>
      <c r="T48" s="78"/>
      <c r="U48" s="78"/>
      <c r="V48" s="78"/>
      <c r="W48" s="78"/>
      <c r="X48" s="77">
        <f t="shared" ref="X48" si="9">X31+X36+X40+X44</f>
        <v>19505.302373250375</v>
      </c>
    </row>
    <row r="49" spans="2:24" ht="15" thickBot="1" x14ac:dyDescent="0.4">
      <c r="B49" s="79"/>
      <c r="U49" s="80"/>
      <c r="V49" s="80"/>
      <c r="W49" s="80"/>
      <c r="X49" s="81"/>
    </row>
    <row r="50" spans="2:24" ht="15" thickBot="1" x14ac:dyDescent="0.4">
      <c r="B50" s="9" t="s">
        <v>71</v>
      </c>
      <c r="C50" s="76"/>
      <c r="D50" s="77">
        <f>SUM(D51:D52)</f>
        <v>21.860948980352838</v>
      </c>
      <c r="E50" s="77">
        <f t="shared" ref="E50:O50" si="10">SUM(E51:E52)</f>
        <v>35.344479699647167</v>
      </c>
      <c r="F50" s="77">
        <f t="shared" si="10"/>
        <v>107.32219361812571</v>
      </c>
      <c r="G50" s="77">
        <f t="shared" si="10"/>
        <v>13.437918377488</v>
      </c>
      <c r="H50" s="77">
        <f t="shared" si="10"/>
        <v>21.538972669</v>
      </c>
      <c r="I50" s="77">
        <f t="shared" si="10"/>
        <v>52.958999477999996</v>
      </c>
      <c r="J50" s="77">
        <f t="shared" si="10"/>
        <v>27.163115411859998</v>
      </c>
      <c r="K50" s="77">
        <f t="shared" si="10"/>
        <v>9.6080033957223687</v>
      </c>
      <c r="L50" s="77">
        <f t="shared" si="10"/>
        <v>40.378474477842126</v>
      </c>
      <c r="M50" s="77">
        <f t="shared" si="10"/>
        <v>11.183956709214639</v>
      </c>
      <c r="N50" s="77">
        <f t="shared" si="10"/>
        <v>65.160635323438285</v>
      </c>
      <c r="O50" s="77">
        <f t="shared" si="10"/>
        <v>7.3968869232522394</v>
      </c>
      <c r="P50" s="78"/>
      <c r="Q50" s="78"/>
      <c r="R50" s="78"/>
      <c r="S50" s="78"/>
      <c r="T50" s="82"/>
      <c r="U50" s="82"/>
      <c r="V50" s="82"/>
      <c r="W50" s="82"/>
      <c r="X50" s="83">
        <f>SUM(D50:W50)</f>
        <v>413.35458506394338</v>
      </c>
    </row>
    <row r="51" spans="2:24" x14ac:dyDescent="0.35">
      <c r="B51" s="30">
        <v>71120</v>
      </c>
      <c r="C51" s="84" t="s">
        <v>72</v>
      </c>
      <c r="D51" s="85">
        <v>14.437076715682444</v>
      </c>
      <c r="E51" s="85">
        <v>30.631074031317549</v>
      </c>
      <c r="F51" s="85">
        <v>71.099369999999993</v>
      </c>
      <c r="G51" s="85">
        <v>10.426322705527999</v>
      </c>
      <c r="H51" s="85">
        <v>19.867915827000001</v>
      </c>
      <c r="I51" s="85">
        <v>40.817708402999997</v>
      </c>
      <c r="J51" s="85">
        <v>18.419709999999998</v>
      </c>
      <c r="K51" s="85">
        <v>8.5090550031499959</v>
      </c>
      <c r="L51" s="85">
        <v>32.254501900000008</v>
      </c>
      <c r="M51" s="85">
        <v>6.9876658190567582</v>
      </c>
      <c r="N51" s="85">
        <v>59.966676</v>
      </c>
      <c r="O51" s="85">
        <v>5.0531601686905248</v>
      </c>
      <c r="P51" s="85"/>
      <c r="Q51" s="85"/>
      <c r="R51" s="85"/>
      <c r="S51" s="85"/>
      <c r="T51" s="85"/>
      <c r="U51" s="84"/>
      <c r="V51" s="84"/>
      <c r="W51" s="84"/>
      <c r="X51" s="86">
        <f>SUM(D51:W51)</f>
        <v>318.47023657342527</v>
      </c>
    </row>
    <row r="52" spans="2:24" ht="15" thickBot="1" x14ac:dyDescent="0.4">
      <c r="B52" s="87">
        <v>71121</v>
      </c>
      <c r="C52" s="70" t="s">
        <v>73</v>
      </c>
      <c r="D52" s="88">
        <v>7.4238722646703916</v>
      </c>
      <c r="E52" s="88">
        <v>4.7134056683296137</v>
      </c>
      <c r="F52" s="88">
        <v>36.222823618125709</v>
      </c>
      <c r="G52" s="88">
        <v>3.0115956719599999</v>
      </c>
      <c r="H52" s="88">
        <v>1.671056842</v>
      </c>
      <c r="I52" s="88">
        <v>12.141291075</v>
      </c>
      <c r="J52" s="88">
        <v>8.7434054118599978</v>
      </c>
      <c r="K52" s="88">
        <v>1.0989483925723722</v>
      </c>
      <c r="L52" s="88">
        <v>8.1239725778421192</v>
      </c>
      <c r="M52" s="88">
        <v>4.196290890157881</v>
      </c>
      <c r="N52" s="88">
        <v>5.1939593234382864</v>
      </c>
      <c r="O52" s="88">
        <v>2.3437267545617146</v>
      </c>
      <c r="P52" s="88"/>
      <c r="Q52" s="88"/>
      <c r="R52" s="88"/>
      <c r="S52" s="88"/>
      <c r="T52" s="88"/>
      <c r="U52" s="70"/>
      <c r="V52" s="70"/>
      <c r="W52" s="70"/>
      <c r="X52" s="89">
        <f>SUM(D52:W52)</f>
        <v>94.884348490518093</v>
      </c>
    </row>
    <row r="53" spans="2:24" ht="15" thickBot="1" x14ac:dyDescent="0.4"/>
    <row r="54" spans="2:24" x14ac:dyDescent="0.35">
      <c r="B54" s="90" t="s">
        <v>74</v>
      </c>
      <c r="C54" s="84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84"/>
      <c r="Q54" s="84"/>
      <c r="R54" s="84"/>
      <c r="S54" s="84"/>
      <c r="T54" s="85"/>
      <c r="U54" s="85"/>
      <c r="V54" s="85"/>
      <c r="W54" s="85"/>
      <c r="X54" s="86"/>
    </row>
    <row r="55" spans="2:24" ht="15" thickBot="1" x14ac:dyDescent="0.4">
      <c r="B55" s="68">
        <v>71140</v>
      </c>
      <c r="C55" s="92" t="s">
        <v>75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4">
        <v>54.444586294362225</v>
      </c>
      <c r="Q55" s="94">
        <v>883.36484850457782</v>
      </c>
      <c r="R55" s="92"/>
      <c r="S55" s="92"/>
      <c r="T55" s="94"/>
      <c r="U55" s="94"/>
      <c r="V55" s="94"/>
      <c r="W55" s="94"/>
      <c r="X55" s="95">
        <f>SUM(D55:W55)</f>
        <v>937.80943479894006</v>
      </c>
    </row>
    <row r="56" spans="2:24" ht="15" thickBot="1" x14ac:dyDescent="0.4"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96"/>
      <c r="Q56" s="96"/>
      <c r="T56" s="96"/>
      <c r="U56" s="96"/>
      <c r="V56" s="96"/>
      <c r="W56" s="96"/>
      <c r="X56" s="97"/>
    </row>
    <row r="57" spans="2:24" ht="15" thickBot="1" x14ac:dyDescent="0.4">
      <c r="B57" s="98"/>
      <c r="C57" s="78" t="s">
        <v>76</v>
      </c>
      <c r="D57" s="77">
        <f>D48+D50+D55</f>
        <v>463.92705407053296</v>
      </c>
      <c r="E57" s="77">
        <f t="shared" ref="E57:W57" si="11">E48+E50+E55</f>
        <v>2580.3348862731873</v>
      </c>
      <c r="F57" s="77">
        <f t="shared" si="11"/>
        <v>3689.0824667967981</v>
      </c>
      <c r="G57" s="77">
        <f t="shared" si="11"/>
        <v>2287.255123348858</v>
      </c>
      <c r="H57" s="77">
        <f t="shared" si="11"/>
        <v>384.24784584738302</v>
      </c>
      <c r="I57" s="77">
        <f t="shared" si="11"/>
        <v>3280.9619668706828</v>
      </c>
      <c r="J57" s="77">
        <f t="shared" si="11"/>
        <v>1219.4397340865405</v>
      </c>
      <c r="K57" s="77">
        <f t="shared" si="11"/>
        <v>1260.8703213957222</v>
      </c>
      <c r="L57" s="77">
        <f t="shared" si="11"/>
        <v>1365.9992286513855</v>
      </c>
      <c r="M57" s="77">
        <f t="shared" si="11"/>
        <v>625.98948200766858</v>
      </c>
      <c r="N57" s="77">
        <f t="shared" si="11"/>
        <v>1639.1032018531491</v>
      </c>
      <c r="O57" s="77">
        <f t="shared" si="11"/>
        <v>1121.4456471124079</v>
      </c>
      <c r="P57" s="77">
        <f t="shared" si="11"/>
        <v>54.444586294362225</v>
      </c>
      <c r="Q57" s="77">
        <f t="shared" si="11"/>
        <v>883.36484850457782</v>
      </c>
      <c r="R57" s="77">
        <f t="shared" si="11"/>
        <v>0</v>
      </c>
      <c r="S57" s="77">
        <f t="shared" si="11"/>
        <v>0</v>
      </c>
      <c r="T57" s="77">
        <f t="shared" si="11"/>
        <v>0</v>
      </c>
      <c r="U57" s="77">
        <f t="shared" si="11"/>
        <v>0</v>
      </c>
      <c r="V57" s="77">
        <f t="shared" si="11"/>
        <v>0</v>
      </c>
      <c r="W57" s="77">
        <f t="shared" si="11"/>
        <v>0</v>
      </c>
      <c r="X57" s="95">
        <f>SUM(D57:W57)</f>
        <v>20856.466393113253</v>
      </c>
    </row>
  </sheetData>
  <mergeCells count="4">
    <mergeCell ref="B32:B35"/>
    <mergeCell ref="B36:B39"/>
    <mergeCell ref="B40:B43"/>
    <mergeCell ref="B44:B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DG-83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A.V. Patkare</cp:lastModifiedBy>
  <dcterms:created xsi:type="dcterms:W3CDTF">2015-06-05T18:17:20Z</dcterms:created>
  <dcterms:modified xsi:type="dcterms:W3CDTF">2024-11-18T08:06:02Z</dcterms:modified>
</cp:coreProperties>
</file>